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parks-my.sharepoint.com/personal/joshua_liebscher_parks_ca_gov/Documents/Desktop/Master/Intent to Award/G23/Final Awards/Public/"/>
    </mc:Choice>
  </mc:AlternateContent>
  <xr:revisionPtr revIDLastSave="60" documentId="13_ncr:1_{2BC2CA46-F8D7-406A-ABBC-897F53B1C304}" xr6:coauthVersionLast="47" xr6:coauthVersionMax="47" xr10:uidLastSave="{A99B1903-96DB-4991-8080-372F3D4F750C}"/>
  <bookViews>
    <workbookView xWindow="-120" yWindow="-120" windowWidth="29040" windowHeight="15840" xr2:uid="{C60CE662-8FD9-46A7-9ED0-6D387A0C0377}"/>
  </bookViews>
  <sheets>
    <sheet name="Restora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" i="1" l="1"/>
  <c r="N3" i="1" s="1"/>
  <c r="N4" i="1" s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K18" i="1"/>
  <c r="K17" i="1"/>
  <c r="K16" i="1"/>
  <c r="K15" i="1"/>
  <c r="K14" i="1"/>
  <c r="K13" i="1"/>
  <c r="K12" i="1"/>
  <c r="K11" i="1"/>
  <c r="K10" i="1"/>
  <c r="K9" i="1"/>
  <c r="K5" i="1" l="1"/>
  <c r="K6" i="1"/>
  <c r="K7" i="1"/>
  <c r="K8" i="1"/>
  <c r="K19" i="1"/>
  <c r="K20" i="1"/>
  <c r="K4" i="1"/>
  <c r="K3" i="1"/>
  <c r="M21" i="1"/>
  <c r="L21" i="1"/>
  <c r="N21" i="1" l="1"/>
</calcChain>
</file>

<file path=xl/sharedStrings.xml><?xml version="1.0" encoding="utf-8"?>
<sst xmlns="http://schemas.openxmlformats.org/spreadsheetml/2006/main" count="70" uniqueCount="57">
  <si>
    <t>#</t>
  </si>
  <si>
    <t>Applicant</t>
  </si>
  <si>
    <t>Project Title</t>
  </si>
  <si>
    <t>Project Number</t>
  </si>
  <si>
    <t>Possible General Criteria Score</t>
  </si>
  <si>
    <t>Applicant General Criteria Score</t>
  </si>
  <si>
    <t>Division General Criteria Score</t>
  </si>
  <si>
    <t>Possible Project Criteria Score</t>
  </si>
  <si>
    <t>Applicant Project Criteria Score</t>
  </si>
  <si>
    <t>Division Project Criteria Score</t>
  </si>
  <si>
    <t>Total Project Score</t>
  </si>
  <si>
    <t>Amount Requested</t>
  </si>
  <si>
    <t>Amount Awarded</t>
  </si>
  <si>
    <t>TOTALS</t>
  </si>
  <si>
    <t>Friends of Jawbone</t>
  </si>
  <si>
    <t>BLM - Ridgecrest Field Office</t>
  </si>
  <si>
    <t>Restoration</t>
  </si>
  <si>
    <t>Southern California Mountains Foundation</t>
  </si>
  <si>
    <t>Restoration 10 SBNF</t>
  </si>
  <si>
    <t>G23-04-02-R01</t>
  </si>
  <si>
    <t>USFS - San Bernardino National Forest</t>
  </si>
  <si>
    <t>G23-02-14-R01</t>
  </si>
  <si>
    <t>Restoration 11 BLM</t>
  </si>
  <si>
    <t>G23-04-02-R02</t>
  </si>
  <si>
    <t>BLM - Eagle Lake Field Office</t>
  </si>
  <si>
    <t>G23 BLM OHV/WSA Restoration</t>
  </si>
  <si>
    <t>G23-01-08-R01</t>
  </si>
  <si>
    <t>G23-01-15-R01</t>
  </si>
  <si>
    <t>Restoration - South Sierra Subregion</t>
  </si>
  <si>
    <t>G23-04-13-R01</t>
  </si>
  <si>
    <t>USFS - Tahoe National Forest</t>
  </si>
  <si>
    <t>Restoration Greenhorn Barriers</t>
  </si>
  <si>
    <t>G23-02-20-R01</t>
  </si>
  <si>
    <t>BLM - Ukiah Field Office</t>
  </si>
  <si>
    <t>G23-01-17-R01</t>
  </si>
  <si>
    <t>USFS - Stanislaus National Forest</t>
  </si>
  <si>
    <t>G23-02-19-R01</t>
  </si>
  <si>
    <t>Friends of El Mirage</t>
  </si>
  <si>
    <t>El Mirage / Stoddard Valley Subregions</t>
  </si>
  <si>
    <t>G23-04-11-R01</t>
  </si>
  <si>
    <t>Restoration Greenhorn Rehabilitation Planning</t>
  </si>
  <si>
    <t>G23-02-20-R02</t>
  </si>
  <si>
    <t>National Park Service - Joshua Tree National Park</t>
  </si>
  <si>
    <t>G23-05-01-R01</t>
  </si>
  <si>
    <t>Desert Tortoise Preserve Committee Inc.</t>
  </si>
  <si>
    <t>G23-04-10-R01</t>
  </si>
  <si>
    <t>BLM - Barstow Field Office</t>
  </si>
  <si>
    <t>Restoration Planning</t>
  </si>
  <si>
    <t>G23-01-04-R01</t>
  </si>
  <si>
    <t>Urban Corps of San Diego County</t>
  </si>
  <si>
    <t>G23-04-91-R02</t>
  </si>
  <si>
    <t>G23-04-91-R01</t>
  </si>
  <si>
    <t>G23-04-91-R03</t>
  </si>
  <si>
    <t>Mountains Recreation and Conservation Authority</t>
  </si>
  <si>
    <t>G23-07-21-R01</t>
  </si>
  <si>
    <r>
      <t xml:space="preserve">Balance </t>
    </r>
    <r>
      <rPr>
        <b/>
        <sz val="8"/>
        <color rgb="FFFF0000"/>
        <rFont val="Arial"/>
        <family val="2"/>
      </rPr>
      <t>(see note)</t>
    </r>
  </si>
  <si>
    <t>Note: Per Public Resources Code 5090.50, projects beyond the 2023 (G23) Restoration allocations are being funded from unused 2022 (G22) Restoration grant cycle allocations.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</si>
</sst>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5FFC5"/>
        <bgColor indexed="64"/>
      </patternFill>
    </fill>
    <fill>
      <patternFill patternType="solid">
        <fgColor rgb="FFBBFDC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164" fontId="6" fillId="0" borderId="3" xfId="0" applyNumberFormat="1" applyFont="1" applyBorder="1" applyAlignment="1">
      <alignment vertical="top"/>
    </xf>
    <xf numFmtId="164" fontId="6" fillId="0" borderId="3" xfId="1" applyNumberFormat="1" applyFont="1" applyFill="1" applyBorder="1" applyAlignment="1">
      <alignment vertical="top"/>
    </xf>
    <xf numFmtId="164" fontId="6" fillId="0" borderId="4" xfId="1" applyNumberFormat="1" applyFont="1" applyFill="1" applyBorder="1" applyAlignment="1">
      <alignment vertical="top"/>
    </xf>
    <xf numFmtId="0" fontId="6" fillId="3" borderId="5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/>
    </xf>
    <xf numFmtId="164" fontId="6" fillId="3" borderId="1" xfId="0" applyNumberFormat="1" applyFont="1" applyFill="1" applyBorder="1" applyAlignment="1">
      <alignment vertical="top"/>
    </xf>
    <xf numFmtId="164" fontId="6" fillId="3" borderId="1" xfId="1" applyNumberFormat="1" applyFont="1" applyFill="1" applyBorder="1" applyAlignment="1">
      <alignment vertical="top"/>
    </xf>
    <xf numFmtId="164" fontId="6" fillId="3" borderId="6" xfId="1" applyNumberFormat="1" applyFont="1" applyFill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vertical="top"/>
    </xf>
    <xf numFmtId="164" fontId="6" fillId="0" borderId="1" xfId="1" applyNumberFormat="1" applyFont="1" applyFill="1" applyBorder="1" applyAlignment="1">
      <alignment vertical="top"/>
    </xf>
    <xf numFmtId="164" fontId="6" fillId="0" borderId="6" xfId="1" applyNumberFormat="1" applyFont="1" applyFill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right" vertical="top" wrapText="1"/>
    </xf>
    <xf numFmtId="0" fontId="7" fillId="0" borderId="8" xfId="0" applyFont="1" applyBorder="1" applyAlignment="1">
      <alignment horizontal="center" vertical="top"/>
    </xf>
    <xf numFmtId="2" fontId="7" fillId="0" borderId="8" xfId="0" applyNumberFormat="1" applyFont="1" applyBorder="1" applyAlignment="1">
      <alignment horizontal="center" vertical="top"/>
    </xf>
    <xf numFmtId="164" fontId="7" fillId="0" borderId="8" xfId="0" applyNumberFormat="1" applyFont="1" applyBorder="1" applyAlignment="1">
      <alignment vertical="top"/>
    </xf>
    <xf numFmtId="164" fontId="7" fillId="0" borderId="8" xfId="1" applyNumberFormat="1" applyFont="1" applyFill="1" applyBorder="1" applyAlignment="1">
      <alignment vertical="top"/>
    </xf>
    <xf numFmtId="164" fontId="7" fillId="0" borderId="9" xfId="1" applyNumberFormat="1" applyFont="1" applyFill="1" applyBorder="1" applyAlignment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2" fillId="0" borderId="0" xfId="0" applyFont="1"/>
    <xf numFmtId="0" fontId="10" fillId="0" borderId="0" xfId="0" applyFont="1"/>
    <xf numFmtId="0" fontId="11" fillId="0" borderId="0" xfId="0" applyFont="1"/>
    <xf numFmtId="2" fontId="6" fillId="0" borderId="10" xfId="0" applyNumberFormat="1" applyFont="1" applyBorder="1" applyAlignment="1">
      <alignment horizontal="center" vertical="top"/>
    </xf>
    <xf numFmtId="2" fontId="6" fillId="4" borderId="11" xfId="0" applyNumberFormat="1" applyFont="1" applyFill="1" applyBorder="1" applyAlignment="1">
      <alignment horizontal="center" vertical="top"/>
    </xf>
    <xf numFmtId="2" fontId="6" fillId="4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164" fontId="5" fillId="0" borderId="12" xfId="1" applyNumberFormat="1" applyFont="1" applyFill="1" applyBorder="1"/>
    <xf numFmtId="0" fontId="12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B7FCA-B798-4A73-8403-8AC9307A6867}">
  <sheetPr>
    <pageSetUpPr fitToPage="1"/>
  </sheetPr>
  <dimension ref="A1:N29"/>
  <sheetViews>
    <sheetView showGridLines="0" tabSelected="1" view="pageLayout" zoomScale="130" zoomScaleNormal="100" zoomScalePageLayoutView="130" workbookViewId="0"/>
  </sheetViews>
  <sheetFormatPr defaultColWidth="2.85546875" defaultRowHeight="11.25" x14ac:dyDescent="0.2"/>
  <cols>
    <col min="1" max="1" width="4.42578125" style="3" customWidth="1"/>
    <col min="2" max="2" width="18.7109375" style="2" customWidth="1"/>
    <col min="3" max="3" width="15.42578125" style="2" customWidth="1"/>
    <col min="4" max="4" width="11.85546875" style="2" bestFit="1" customWidth="1"/>
    <col min="5" max="5" width="7.5703125" style="4" customWidth="1"/>
    <col min="6" max="6" width="8.140625" style="4" customWidth="1"/>
    <col min="7" max="7" width="7" style="5" customWidth="1"/>
    <col min="8" max="8" width="7.7109375" style="4" customWidth="1"/>
    <col min="9" max="9" width="8.28515625" style="4" customWidth="1"/>
    <col min="10" max="10" width="7" style="4" customWidth="1"/>
    <col min="11" max="11" width="6.42578125" style="4" customWidth="1"/>
    <col min="12" max="12" width="9.28515625" style="4" customWidth="1"/>
    <col min="13" max="13" width="9.5703125" style="4" bestFit="1" customWidth="1"/>
    <col min="14" max="14" width="10" style="4" customWidth="1"/>
    <col min="15" max="15" width="2.85546875" style="2" customWidth="1"/>
    <col min="16" max="16384" width="2.85546875" style="2"/>
  </cols>
  <sheetData>
    <row r="1" spans="1:14" ht="67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55</v>
      </c>
    </row>
    <row r="2" spans="1:14" ht="12" thickBot="1" x14ac:dyDescent="0.25">
      <c r="L2" s="6"/>
      <c r="M2" s="6"/>
      <c r="N2" s="42">
        <f>7750000+5067663-2486314</f>
        <v>10331349</v>
      </c>
    </row>
    <row r="3" spans="1:14" ht="22.5" x14ac:dyDescent="0.2">
      <c r="A3" s="7">
        <v>1</v>
      </c>
      <c r="B3" s="8" t="s">
        <v>17</v>
      </c>
      <c r="C3" s="8" t="s">
        <v>18</v>
      </c>
      <c r="D3" s="9" t="s">
        <v>19</v>
      </c>
      <c r="E3" s="9">
        <v>150</v>
      </c>
      <c r="F3" s="9">
        <v>88</v>
      </c>
      <c r="G3" s="9">
        <v>96</v>
      </c>
      <c r="H3" s="9">
        <v>99</v>
      </c>
      <c r="I3" s="9">
        <v>72</v>
      </c>
      <c r="J3" s="9">
        <v>72</v>
      </c>
      <c r="K3" s="38">
        <f>((G3+J3)/(E3+H3))*100</f>
        <v>67.46987951807229</v>
      </c>
      <c r="L3" s="10">
        <v>1778008</v>
      </c>
      <c r="M3" s="11">
        <v>1580669</v>
      </c>
      <c r="N3" s="12">
        <f>N2-M3</f>
        <v>8750680</v>
      </c>
    </row>
    <row r="4" spans="1:14" ht="22.5" x14ac:dyDescent="0.2">
      <c r="A4" s="13">
        <v>2</v>
      </c>
      <c r="B4" s="14" t="s">
        <v>20</v>
      </c>
      <c r="C4" s="14" t="s">
        <v>16</v>
      </c>
      <c r="D4" s="15" t="s">
        <v>21</v>
      </c>
      <c r="E4" s="15">
        <v>150</v>
      </c>
      <c r="F4" s="15">
        <v>87</v>
      </c>
      <c r="G4" s="15">
        <v>95</v>
      </c>
      <c r="H4" s="15">
        <v>99</v>
      </c>
      <c r="I4" s="15">
        <v>80</v>
      </c>
      <c r="J4" s="15">
        <v>71</v>
      </c>
      <c r="K4" s="40">
        <f>((G4+J4)/(E4+H4))*100</f>
        <v>66.666666666666657</v>
      </c>
      <c r="L4" s="16">
        <v>797561</v>
      </c>
      <c r="M4" s="17">
        <v>797561</v>
      </c>
      <c r="N4" s="18">
        <f t="shared" ref="N4:N6" si="0">SUM(N3-M4)</f>
        <v>7953119</v>
      </c>
    </row>
    <row r="5" spans="1:14" ht="12.75" customHeight="1" x14ac:dyDescent="0.2">
      <c r="A5" s="19">
        <v>3</v>
      </c>
      <c r="B5" s="20" t="s">
        <v>17</v>
      </c>
      <c r="C5" s="20" t="s">
        <v>22</v>
      </c>
      <c r="D5" s="21" t="s">
        <v>23</v>
      </c>
      <c r="E5" s="21">
        <v>150</v>
      </c>
      <c r="F5" s="21">
        <v>88</v>
      </c>
      <c r="G5" s="21">
        <v>96</v>
      </c>
      <c r="H5" s="21">
        <v>99</v>
      </c>
      <c r="I5" s="21">
        <v>61</v>
      </c>
      <c r="J5" s="21">
        <v>58</v>
      </c>
      <c r="K5" s="41">
        <f t="shared" ref="K5:K20" si="1">((G5+J5)/(E5+H5))*100</f>
        <v>61.847389558232933</v>
      </c>
      <c r="L5" s="22">
        <v>454707</v>
      </c>
      <c r="M5" s="23">
        <v>454707</v>
      </c>
      <c r="N5" s="24">
        <f t="shared" si="0"/>
        <v>7498412</v>
      </c>
    </row>
    <row r="6" spans="1:14" ht="22.5" x14ac:dyDescent="0.2">
      <c r="A6" s="13">
        <v>4</v>
      </c>
      <c r="B6" s="14" t="s">
        <v>24</v>
      </c>
      <c r="C6" s="14" t="s">
        <v>25</v>
      </c>
      <c r="D6" s="15" t="s">
        <v>26</v>
      </c>
      <c r="E6" s="15">
        <v>150</v>
      </c>
      <c r="F6" s="15">
        <v>88</v>
      </c>
      <c r="G6" s="15">
        <v>95</v>
      </c>
      <c r="H6" s="15">
        <v>99</v>
      </c>
      <c r="I6" s="15">
        <v>69</v>
      </c>
      <c r="J6" s="15">
        <v>59</v>
      </c>
      <c r="K6" s="40">
        <f t="shared" si="1"/>
        <v>61.847389558232933</v>
      </c>
      <c r="L6" s="16">
        <v>458960</v>
      </c>
      <c r="M6" s="17">
        <v>458960</v>
      </c>
      <c r="N6" s="18">
        <f t="shared" si="0"/>
        <v>7039452</v>
      </c>
    </row>
    <row r="7" spans="1:14" ht="13.5" customHeight="1" x14ac:dyDescent="0.2">
      <c r="A7" s="19">
        <v>5</v>
      </c>
      <c r="B7" s="20" t="s">
        <v>15</v>
      </c>
      <c r="C7" s="20" t="s">
        <v>16</v>
      </c>
      <c r="D7" s="21" t="s">
        <v>27</v>
      </c>
      <c r="E7" s="21">
        <v>150</v>
      </c>
      <c r="F7" s="21">
        <v>74</v>
      </c>
      <c r="G7" s="21">
        <v>79</v>
      </c>
      <c r="H7" s="21">
        <v>99</v>
      </c>
      <c r="I7" s="21">
        <v>74</v>
      </c>
      <c r="J7" s="21">
        <v>74</v>
      </c>
      <c r="K7" s="41">
        <f t="shared" si="1"/>
        <v>61.445783132530117</v>
      </c>
      <c r="L7" s="22">
        <v>781685</v>
      </c>
      <c r="M7" s="23">
        <v>781685</v>
      </c>
      <c r="N7" s="24">
        <f t="shared" ref="N7:N20" si="2">SUM(N6-M7)</f>
        <v>6257767</v>
      </c>
    </row>
    <row r="8" spans="1:14" ht="22.5" x14ac:dyDescent="0.2">
      <c r="A8" s="13">
        <v>6</v>
      </c>
      <c r="B8" s="14" t="s">
        <v>14</v>
      </c>
      <c r="C8" s="14" t="s">
        <v>28</v>
      </c>
      <c r="D8" s="15" t="s">
        <v>29</v>
      </c>
      <c r="E8" s="15">
        <v>150</v>
      </c>
      <c r="F8" s="15">
        <v>85</v>
      </c>
      <c r="G8" s="15">
        <v>89</v>
      </c>
      <c r="H8" s="15">
        <v>99</v>
      </c>
      <c r="I8" s="15">
        <v>72</v>
      </c>
      <c r="J8" s="15">
        <v>57</v>
      </c>
      <c r="K8" s="40">
        <f t="shared" si="1"/>
        <v>58.634538152610439</v>
      </c>
      <c r="L8" s="16">
        <v>1403100</v>
      </c>
      <c r="M8" s="17">
        <v>1403100</v>
      </c>
      <c r="N8" s="18">
        <f t="shared" si="2"/>
        <v>4854667</v>
      </c>
    </row>
    <row r="9" spans="1:14" ht="22.5" x14ac:dyDescent="0.2">
      <c r="A9" s="19">
        <v>7</v>
      </c>
      <c r="B9" s="20" t="s">
        <v>30</v>
      </c>
      <c r="C9" s="20" t="s">
        <v>31</v>
      </c>
      <c r="D9" s="21" t="s">
        <v>32</v>
      </c>
      <c r="E9" s="21">
        <v>150</v>
      </c>
      <c r="F9" s="21">
        <v>84</v>
      </c>
      <c r="G9" s="21">
        <v>91</v>
      </c>
      <c r="H9" s="21">
        <v>99</v>
      </c>
      <c r="I9" s="21">
        <v>53</v>
      </c>
      <c r="J9" s="21">
        <v>53</v>
      </c>
      <c r="K9" s="41">
        <f t="shared" ref="K9:K18" si="3">((G9+J9)/(E9+H9))*100</f>
        <v>57.831325301204814</v>
      </c>
      <c r="L9" s="22">
        <v>111623</v>
      </c>
      <c r="M9" s="23">
        <v>111623</v>
      </c>
      <c r="N9" s="24">
        <f t="shared" si="2"/>
        <v>4743044</v>
      </c>
    </row>
    <row r="10" spans="1:14" x14ac:dyDescent="0.2">
      <c r="A10" s="13">
        <v>8</v>
      </c>
      <c r="B10" s="14" t="s">
        <v>33</v>
      </c>
      <c r="C10" s="14" t="s">
        <v>16</v>
      </c>
      <c r="D10" s="15" t="s">
        <v>34</v>
      </c>
      <c r="E10" s="15">
        <v>150</v>
      </c>
      <c r="F10" s="15">
        <v>75</v>
      </c>
      <c r="G10" s="15">
        <v>78</v>
      </c>
      <c r="H10" s="15">
        <v>99</v>
      </c>
      <c r="I10" s="15">
        <v>70</v>
      </c>
      <c r="J10" s="15">
        <v>63</v>
      </c>
      <c r="K10" s="40">
        <f t="shared" si="3"/>
        <v>56.626506024096393</v>
      </c>
      <c r="L10" s="16">
        <v>87960</v>
      </c>
      <c r="M10" s="17">
        <v>87960</v>
      </c>
      <c r="N10" s="18">
        <f t="shared" si="2"/>
        <v>4655084</v>
      </c>
    </row>
    <row r="11" spans="1:14" ht="22.5" x14ac:dyDescent="0.2">
      <c r="A11" s="19">
        <v>9</v>
      </c>
      <c r="B11" s="20" t="s">
        <v>35</v>
      </c>
      <c r="C11" s="20" t="s">
        <v>16</v>
      </c>
      <c r="D11" s="21" t="s">
        <v>36</v>
      </c>
      <c r="E11" s="21">
        <v>150</v>
      </c>
      <c r="F11" s="21">
        <v>86</v>
      </c>
      <c r="G11" s="21">
        <v>86</v>
      </c>
      <c r="H11" s="21">
        <v>99</v>
      </c>
      <c r="I11" s="21">
        <v>58</v>
      </c>
      <c r="J11" s="21">
        <v>55</v>
      </c>
      <c r="K11" s="41">
        <f t="shared" si="3"/>
        <v>56.626506024096393</v>
      </c>
      <c r="L11" s="22">
        <v>288805</v>
      </c>
      <c r="M11" s="23">
        <v>288805</v>
      </c>
      <c r="N11" s="24">
        <f t="shared" si="2"/>
        <v>4366279</v>
      </c>
    </row>
    <row r="12" spans="1:14" ht="22.5" x14ac:dyDescent="0.2">
      <c r="A12" s="13">
        <v>10</v>
      </c>
      <c r="B12" s="14" t="s">
        <v>37</v>
      </c>
      <c r="C12" s="14" t="s">
        <v>38</v>
      </c>
      <c r="D12" s="15" t="s">
        <v>39</v>
      </c>
      <c r="E12" s="15">
        <v>150</v>
      </c>
      <c r="F12" s="15">
        <v>90</v>
      </c>
      <c r="G12" s="15">
        <v>75</v>
      </c>
      <c r="H12" s="15">
        <v>99</v>
      </c>
      <c r="I12" s="15">
        <v>58</v>
      </c>
      <c r="J12" s="15">
        <v>55</v>
      </c>
      <c r="K12" s="40">
        <f t="shared" si="3"/>
        <v>52.208835341365464</v>
      </c>
      <c r="L12" s="16">
        <v>1184777</v>
      </c>
      <c r="M12" s="17">
        <v>1182126</v>
      </c>
      <c r="N12" s="18">
        <f t="shared" si="2"/>
        <v>3184153</v>
      </c>
    </row>
    <row r="13" spans="1:14" ht="45" x14ac:dyDescent="0.2">
      <c r="A13" s="19">
        <v>11</v>
      </c>
      <c r="B13" s="20" t="s">
        <v>30</v>
      </c>
      <c r="C13" s="20" t="s">
        <v>40</v>
      </c>
      <c r="D13" s="21" t="s">
        <v>41</v>
      </c>
      <c r="E13" s="21">
        <v>150</v>
      </c>
      <c r="F13" s="21">
        <v>84</v>
      </c>
      <c r="G13" s="21">
        <v>91</v>
      </c>
      <c r="H13" s="21">
        <v>99</v>
      </c>
      <c r="I13" s="21">
        <v>30</v>
      </c>
      <c r="J13" s="21">
        <v>30</v>
      </c>
      <c r="K13" s="41">
        <f t="shared" si="3"/>
        <v>48.594377510040161</v>
      </c>
      <c r="L13" s="22">
        <v>103827</v>
      </c>
      <c r="M13" s="23">
        <v>103827</v>
      </c>
      <c r="N13" s="24">
        <f t="shared" si="2"/>
        <v>3080326</v>
      </c>
    </row>
    <row r="14" spans="1:14" ht="33.75" x14ac:dyDescent="0.2">
      <c r="A14" s="13">
        <v>12</v>
      </c>
      <c r="B14" s="14" t="s">
        <v>42</v>
      </c>
      <c r="C14" s="14" t="s">
        <v>16</v>
      </c>
      <c r="D14" s="15" t="s">
        <v>43</v>
      </c>
      <c r="E14" s="15">
        <v>150</v>
      </c>
      <c r="F14" s="15">
        <v>38</v>
      </c>
      <c r="G14" s="15">
        <v>41</v>
      </c>
      <c r="H14" s="15">
        <v>99</v>
      </c>
      <c r="I14" s="15">
        <v>68</v>
      </c>
      <c r="J14" s="15">
        <v>68</v>
      </c>
      <c r="K14" s="40">
        <f t="shared" si="3"/>
        <v>43.775100401606423</v>
      </c>
      <c r="L14" s="16">
        <v>923204</v>
      </c>
      <c r="M14" s="17">
        <v>920204</v>
      </c>
      <c r="N14" s="18">
        <f t="shared" si="2"/>
        <v>2160122</v>
      </c>
    </row>
    <row r="15" spans="1:14" ht="22.5" x14ac:dyDescent="0.2">
      <c r="A15" s="19">
        <v>13</v>
      </c>
      <c r="B15" s="20" t="s">
        <v>44</v>
      </c>
      <c r="C15" s="20" t="s">
        <v>16</v>
      </c>
      <c r="D15" s="21" t="s">
        <v>45</v>
      </c>
      <c r="E15" s="21">
        <v>150</v>
      </c>
      <c r="F15" s="21">
        <v>73</v>
      </c>
      <c r="G15" s="21">
        <v>46</v>
      </c>
      <c r="H15" s="21">
        <v>99</v>
      </c>
      <c r="I15" s="21">
        <v>77</v>
      </c>
      <c r="J15" s="21">
        <v>58</v>
      </c>
      <c r="K15" s="41">
        <f t="shared" si="3"/>
        <v>41.76706827309237</v>
      </c>
      <c r="L15" s="22">
        <v>274908</v>
      </c>
      <c r="M15" s="23">
        <v>271285</v>
      </c>
      <c r="N15" s="24">
        <f t="shared" si="2"/>
        <v>1888837</v>
      </c>
    </row>
    <row r="16" spans="1:14" ht="22.5" x14ac:dyDescent="0.2">
      <c r="A16" s="13">
        <v>14</v>
      </c>
      <c r="B16" s="14" t="s">
        <v>46</v>
      </c>
      <c r="C16" s="14" t="s">
        <v>47</v>
      </c>
      <c r="D16" s="15" t="s">
        <v>48</v>
      </c>
      <c r="E16" s="15">
        <v>150</v>
      </c>
      <c r="F16" s="15">
        <v>78</v>
      </c>
      <c r="G16" s="15">
        <v>63</v>
      </c>
      <c r="H16" s="15">
        <v>99</v>
      </c>
      <c r="I16" s="15">
        <v>32</v>
      </c>
      <c r="J16" s="15">
        <v>32</v>
      </c>
      <c r="K16" s="40">
        <f t="shared" si="3"/>
        <v>38.152610441767074</v>
      </c>
      <c r="L16" s="16">
        <v>368910</v>
      </c>
      <c r="M16" s="17">
        <v>368910</v>
      </c>
      <c r="N16" s="18">
        <f t="shared" si="2"/>
        <v>1519927</v>
      </c>
    </row>
    <row r="17" spans="1:14" ht="22.5" x14ac:dyDescent="0.2">
      <c r="A17" s="19">
        <v>15</v>
      </c>
      <c r="B17" s="20" t="s">
        <v>49</v>
      </c>
      <c r="C17" s="20" t="s">
        <v>16</v>
      </c>
      <c r="D17" s="21" t="s">
        <v>50</v>
      </c>
      <c r="E17" s="21">
        <v>150</v>
      </c>
      <c r="F17" s="21">
        <v>17</v>
      </c>
      <c r="G17" s="21">
        <v>14</v>
      </c>
      <c r="H17" s="21">
        <v>99</v>
      </c>
      <c r="I17" s="21">
        <v>60</v>
      </c>
      <c r="J17" s="21">
        <v>52</v>
      </c>
      <c r="K17" s="41">
        <f t="shared" si="3"/>
        <v>26.506024096385545</v>
      </c>
      <c r="L17" s="22">
        <v>145567</v>
      </c>
      <c r="M17" s="23">
        <v>129542</v>
      </c>
      <c r="N17" s="24">
        <f t="shared" si="2"/>
        <v>1390385</v>
      </c>
    </row>
    <row r="18" spans="1:14" ht="22.5" x14ac:dyDescent="0.2">
      <c r="A18" s="13">
        <v>16</v>
      </c>
      <c r="B18" s="14" t="s">
        <v>49</v>
      </c>
      <c r="C18" s="14" t="s">
        <v>16</v>
      </c>
      <c r="D18" s="15" t="s">
        <v>51</v>
      </c>
      <c r="E18" s="15">
        <v>150</v>
      </c>
      <c r="F18" s="15">
        <v>17</v>
      </c>
      <c r="G18" s="15">
        <v>14</v>
      </c>
      <c r="H18" s="15">
        <v>99</v>
      </c>
      <c r="I18" s="15">
        <v>52</v>
      </c>
      <c r="J18" s="15">
        <v>51</v>
      </c>
      <c r="K18" s="40">
        <f t="shared" si="3"/>
        <v>26.104417670682732</v>
      </c>
      <c r="L18" s="16">
        <v>125658</v>
      </c>
      <c r="M18" s="17">
        <v>111825</v>
      </c>
      <c r="N18" s="18">
        <f t="shared" si="2"/>
        <v>1278560</v>
      </c>
    </row>
    <row r="19" spans="1:14" ht="22.5" x14ac:dyDescent="0.2">
      <c r="A19" s="19">
        <v>17</v>
      </c>
      <c r="B19" s="20" t="s">
        <v>49</v>
      </c>
      <c r="C19" s="20" t="s">
        <v>16</v>
      </c>
      <c r="D19" s="21" t="s">
        <v>52</v>
      </c>
      <c r="E19" s="21">
        <v>150</v>
      </c>
      <c r="F19" s="21">
        <v>17</v>
      </c>
      <c r="G19" s="21">
        <v>14</v>
      </c>
      <c r="H19" s="21">
        <v>99</v>
      </c>
      <c r="I19" s="21">
        <v>51</v>
      </c>
      <c r="J19" s="21">
        <v>45</v>
      </c>
      <c r="K19" s="41">
        <f t="shared" si="1"/>
        <v>23.694779116465863</v>
      </c>
      <c r="L19" s="22">
        <v>72606</v>
      </c>
      <c r="M19" s="23">
        <v>64619</v>
      </c>
      <c r="N19" s="24">
        <f t="shared" si="2"/>
        <v>1213941</v>
      </c>
    </row>
    <row r="20" spans="1:14" ht="34.5" thickBot="1" x14ac:dyDescent="0.25">
      <c r="A20" s="13">
        <v>18</v>
      </c>
      <c r="B20" s="14" t="s">
        <v>53</v>
      </c>
      <c r="C20" s="14" t="s">
        <v>16</v>
      </c>
      <c r="D20" s="15" t="s">
        <v>54</v>
      </c>
      <c r="E20" s="15">
        <v>150</v>
      </c>
      <c r="F20" s="15">
        <v>5</v>
      </c>
      <c r="G20" s="15">
        <v>7</v>
      </c>
      <c r="H20" s="15">
        <v>99</v>
      </c>
      <c r="I20" s="15">
        <v>37</v>
      </c>
      <c r="J20" s="15">
        <v>37</v>
      </c>
      <c r="K20" s="39">
        <f t="shared" si="1"/>
        <v>17.670682730923694</v>
      </c>
      <c r="L20" s="16">
        <v>1238505</v>
      </c>
      <c r="M20" s="17">
        <v>1213941</v>
      </c>
      <c r="N20" s="18">
        <f t="shared" si="2"/>
        <v>0</v>
      </c>
    </row>
    <row r="21" spans="1:14" ht="12" thickBot="1" x14ac:dyDescent="0.25">
      <c r="A21" s="25"/>
      <c r="B21" s="26"/>
      <c r="C21" s="27" t="s">
        <v>13</v>
      </c>
      <c r="D21" s="28"/>
      <c r="E21" s="28"/>
      <c r="F21" s="28"/>
      <c r="G21" s="28"/>
      <c r="H21" s="28"/>
      <c r="I21" s="28"/>
      <c r="J21" s="28"/>
      <c r="K21" s="29"/>
      <c r="L21" s="30">
        <f>SUM(L3:L20)</f>
        <v>10600371</v>
      </c>
      <c r="M21" s="31">
        <f>SUM(M3:M20)</f>
        <v>10331349</v>
      </c>
      <c r="N21" s="32">
        <f>N20</f>
        <v>0</v>
      </c>
    </row>
    <row r="22" spans="1:14" ht="12.75" x14ac:dyDescent="0.2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1:14" ht="43.5" customHeight="1" x14ac:dyDescent="0.25">
      <c r="B23" s="43" t="s">
        <v>56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ht="15" x14ac:dyDescent="0.25">
      <c r="B24" s="37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14" ht="15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9" spans="1:14" ht="15" x14ac:dyDescent="0.25">
      <c r="C29" s="36"/>
    </row>
  </sheetData>
  <sheetProtection algorithmName="SHA-512" hashValue="AIukMa0ohxGFmeIQKitJDIvUYSwPtrYoiOgCfkh8jpcZJb42tegf0/d4S4FAMOrQDdNkWcQDc2Hxx37ZYsVohg==" saltValue="LYInvr35LBKZqB+CnuXgAw==" spinCount="100000" sheet="1" objects="1" scenarios="1"/>
  <mergeCells count="1">
    <mergeCell ref="B23:N23"/>
  </mergeCells>
  <printOptions horizontalCentered="1"/>
  <pageMargins left="0.25" right="0.41426282051282054" top="1" bottom="1" header="0.25" footer="0.5"/>
  <pageSetup scale="84" orientation="landscape" r:id="rId1"/>
  <headerFooter>
    <oddHeader>&amp;C&amp;"Arial,Bold"Final Awards
2023 Grants and Cooperative Agreements
Restoration Projects</oddHeader>
    <oddFooter>&amp;C&amp;"Arial,Regular"Page &amp;P of &amp;P&amp;RRevised 8/8/23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463811F188C44934823521D0228D0" ma:contentTypeVersion="9" ma:contentTypeDescription="Create a new document." ma:contentTypeScope="" ma:versionID="53672b8e8f6063aebef0b16c6dd14fce">
  <xsd:schema xmlns:xsd="http://www.w3.org/2001/XMLSchema" xmlns:xs="http://www.w3.org/2001/XMLSchema" xmlns:p="http://schemas.microsoft.com/office/2006/metadata/properties" xmlns:ns2="95a7bea4-1558-4890-8039-e5ad0ed69925" xmlns:ns3="7150a368-1ec4-4782-87f4-54908d9ba6bf" targetNamespace="http://schemas.microsoft.com/office/2006/metadata/properties" ma:root="true" ma:fieldsID="be55b3e5aae21f04da2671ed5c9764af" ns2:_="" ns3:_="">
    <xsd:import namespace="95a7bea4-1558-4890-8039-e5ad0ed69925"/>
    <xsd:import namespace="7150a368-1ec4-4782-87f4-54908d9ba6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Notes" minOccurs="0"/>
                <xsd:element ref="ns2:MediaServiceObjectDetectorVersions" minOccurs="0"/>
                <xsd:element ref="ns2:Completed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7bea4-1558-4890-8039-e5ad0ed69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s" ma:index="12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mpleted_x003f_" ma:index="14" nillable="true" ma:displayName="Completed?" ma:default="0" ma:internalName="Completed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0a368-1ec4-4782-87f4-54908d9ba6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d_x003f_ xmlns="95a7bea4-1558-4890-8039-e5ad0ed69925">false</Completed_x003f_>
    <Notes xmlns="95a7bea4-1558-4890-8039-e5ad0ed69925" xsi:nil="true"/>
  </documentManagement>
</p:properties>
</file>

<file path=customXml/itemProps1.xml><?xml version="1.0" encoding="utf-8"?>
<ds:datastoreItem xmlns:ds="http://schemas.openxmlformats.org/officeDocument/2006/customXml" ds:itemID="{3DF8D04D-C5B6-435E-A5A2-D52AE5E0CE1E}"/>
</file>

<file path=customXml/itemProps2.xml><?xml version="1.0" encoding="utf-8"?>
<ds:datastoreItem xmlns:ds="http://schemas.openxmlformats.org/officeDocument/2006/customXml" ds:itemID="{7EDFC69F-0E0A-403C-9A15-75E70BD09D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2C3B07-BE87-4D4F-9501-EFC399283C7C}">
  <ds:schemaRefs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95a7bea4-1558-4890-8039-e5ad0ed69925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Restoration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Whamond, Matt@Parks</dc:creator>
  <cp:keywords/>
  <dc:description/>
  <cp:lastModifiedBy>Liebscher, Joshua@Parks</cp:lastModifiedBy>
  <cp:revision/>
  <dcterms:created xsi:type="dcterms:W3CDTF">2021-07-28T23:04:50Z</dcterms:created>
  <dcterms:modified xsi:type="dcterms:W3CDTF">2023-08-31T18:56:25Z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0x010100A6D463811F188C44934823521D0228D0</vt:lpwstr>
  </property>
</Properties>
</file>